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332B3F4F-0777-4821-BD7C-812E93924D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NO3-KCl" sheetId="3" r:id="rId1"/>
    <sheet name="Example" sheetId="5" r:id="rId2"/>
  </sheets>
  <definedNames>
    <definedName name="_xlnm._FilterDatabase" localSheetId="0" hidden="1">'AgNO3-KCl'!$A$1:$E$29</definedName>
    <definedName name="_xlnm._FilterDatabase" localSheetId="1" hidden="1">Example!$A$1:$E$29</definedName>
    <definedName name="a_initial" localSheetId="0">'AgNO3-KCl'!#REF!</definedName>
    <definedName name="a_initial" localSheetId="1">Example!#REF!</definedName>
    <definedName name="a_initial">#REF!</definedName>
    <definedName name="b_initial" localSheetId="0">'AgNO3-KCl'!#REF!</definedName>
    <definedName name="b_initial" localSheetId="1">Example!#REF!</definedName>
    <definedName name="b_initial">#REF!</definedName>
    <definedName name="c_initial" localSheetId="0">'AgNO3-KCl'!#REF!</definedName>
    <definedName name="c_initial" localSheetId="1">Example!#REF!</definedName>
    <definedName name="c_initial">#REF!</definedName>
    <definedName name="d_initial" localSheetId="0">'AgNO3-KCl'!#REF!</definedName>
    <definedName name="d_initial" localSheetId="1">Example!#REF!</definedName>
    <definedName name="d_initial">#REF!</definedName>
    <definedName name="Drop_number" localSheetId="0">'AgNO3-KCl'!#REF!</definedName>
    <definedName name="Drop_number" localSheetId="1">Example!#REF!</definedName>
    <definedName name="Drop_number">#REF!</definedName>
    <definedName name="drop_volume" localSheetId="0">'AgNO3-KCl'!#REF!</definedName>
    <definedName name="drop_volume" localSheetId="1">Example!#REF!</definedName>
    <definedName name="drop_volume">#REF!</definedName>
    <definedName name="dropvol" localSheetId="0">'AgNO3-KCl'!$E$29</definedName>
    <definedName name="dropvol" localSheetId="1">Example!$E$29</definedName>
    <definedName name="dropvol">#REF!</definedName>
    <definedName name="noofdrops" localSheetId="1">Example!$I$19</definedName>
    <definedName name="noofdrops">'AgNO3-KCl'!$I$19</definedName>
    <definedName name="solver_adj" localSheetId="0" hidden="1">'AgNO3-KCl'!#REF!</definedName>
    <definedName name="solver_adj" localSheetId="1" hidden="1">Example!#REF!</definedName>
    <definedName name="solver_cvg" localSheetId="0" hidden="1">0.000001</definedName>
    <definedName name="solver_cvg" localSheetId="1" hidden="1">0.000001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10000</definedName>
    <definedName name="solver_itr" localSheetId="1" hidden="1">10000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'AgNO3-KCl'!#REF!</definedName>
    <definedName name="solver_opt" localSheetId="1" hidden="1">Example!#REF!</definedName>
    <definedName name="solver_pre" localSheetId="0" hidden="1">0.0000001</definedName>
    <definedName name="solver_pre" localSheetId="1" hidden="1">0.0000001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500</definedName>
    <definedName name="solver_tim" localSheetId="1" hidden="1">500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5" l="1"/>
  <c r="I22" i="5"/>
  <c r="K19" i="5"/>
  <c r="G18" i="5"/>
  <c r="H27" i="5" s="1"/>
  <c r="H28" i="5" s="1"/>
  <c r="B3" i="5"/>
  <c r="B4" i="5" s="1"/>
  <c r="E2" i="5"/>
  <c r="C2" i="5"/>
  <c r="B2" i="5"/>
  <c r="C4" i="5" l="1"/>
  <c r="B5" i="5"/>
  <c r="E3" i="5"/>
  <c r="C3" i="5"/>
  <c r="K19" i="3"/>
  <c r="I22" i="3" s="1"/>
  <c r="G18" i="3"/>
  <c r="H27" i="3" s="1"/>
  <c r="H28" i="3" s="1"/>
  <c r="B2" i="3"/>
  <c r="B3" i="3" s="1"/>
  <c r="E2" i="3" s="1"/>
  <c r="E4" i="5" l="1"/>
  <c r="C5" i="5"/>
  <c r="B6" i="5"/>
  <c r="C2" i="3"/>
  <c r="C3" i="3"/>
  <c r="B4" i="3"/>
  <c r="B7" i="5" l="1"/>
  <c r="C6" i="5"/>
  <c r="E5" i="5"/>
  <c r="B5" i="3"/>
  <c r="C4" i="3"/>
  <c r="E3" i="3"/>
  <c r="C7" i="5" l="1"/>
  <c r="E6" i="5"/>
  <c r="B8" i="5"/>
  <c r="C5" i="3"/>
  <c r="E4" i="3"/>
  <c r="B6" i="3"/>
  <c r="C8" i="5" l="1"/>
  <c r="B9" i="5"/>
  <c r="E7" i="5"/>
  <c r="B7" i="3"/>
  <c r="C6" i="3"/>
  <c r="E5" i="3"/>
  <c r="B10" i="5" l="1"/>
  <c r="C9" i="5"/>
  <c r="E8" i="5"/>
  <c r="B8" i="3"/>
  <c r="C7" i="3"/>
  <c r="E6" i="3"/>
  <c r="E9" i="5" l="1"/>
  <c r="C10" i="5"/>
  <c r="B11" i="5"/>
  <c r="E7" i="3"/>
  <c r="B9" i="3"/>
  <c r="C8" i="3"/>
  <c r="B12" i="5" l="1"/>
  <c r="C11" i="5"/>
  <c r="E10" i="5"/>
  <c r="B10" i="3"/>
  <c r="C9" i="3"/>
  <c r="E8" i="3"/>
  <c r="C12" i="5" l="1"/>
  <c r="E11" i="5"/>
  <c r="B13" i="5"/>
  <c r="C10" i="3"/>
  <c r="E9" i="3"/>
  <c r="B11" i="3"/>
  <c r="E12" i="5" l="1"/>
  <c r="C13" i="5"/>
  <c r="B14" i="5"/>
  <c r="E10" i="3"/>
  <c r="C11" i="3"/>
  <c r="B12" i="3"/>
  <c r="B15" i="5" l="1"/>
  <c r="C14" i="5"/>
  <c r="E13" i="5"/>
  <c r="B13" i="3"/>
  <c r="C12" i="3"/>
  <c r="E11" i="3"/>
  <c r="C15" i="5" l="1"/>
  <c r="E14" i="5"/>
  <c r="B16" i="5"/>
  <c r="C13" i="3"/>
  <c r="E12" i="3"/>
  <c r="B14" i="3"/>
  <c r="B17" i="5" l="1"/>
  <c r="C16" i="5"/>
  <c r="E15" i="5"/>
  <c r="B15" i="3"/>
  <c r="C14" i="3"/>
  <c r="E13" i="3"/>
  <c r="B18" i="5" l="1"/>
  <c r="C17" i="5"/>
  <c r="E16" i="5"/>
  <c r="B16" i="3"/>
  <c r="C15" i="3"/>
  <c r="E14" i="3"/>
  <c r="E17" i="5" l="1"/>
  <c r="C18" i="5"/>
  <c r="B19" i="5"/>
  <c r="E15" i="3"/>
  <c r="B17" i="3"/>
  <c r="C16" i="3"/>
  <c r="B20" i="5" l="1"/>
  <c r="C19" i="5"/>
  <c r="E18" i="5"/>
  <c r="B18" i="3"/>
  <c r="E16" i="3"/>
  <c r="C17" i="3"/>
  <c r="C20" i="5" l="1"/>
  <c r="E19" i="5"/>
  <c r="B21" i="5"/>
  <c r="C18" i="3"/>
  <c r="E17" i="3"/>
  <c r="B19" i="3"/>
  <c r="B22" i="5" l="1"/>
  <c r="E20" i="5"/>
  <c r="C21" i="5"/>
  <c r="E18" i="3"/>
  <c r="B20" i="3"/>
  <c r="C19" i="3"/>
  <c r="C22" i="5" l="1"/>
  <c r="B23" i="5"/>
  <c r="E21" i="5"/>
  <c r="C20" i="3"/>
  <c r="E19" i="3"/>
  <c r="B21" i="3"/>
  <c r="E22" i="5" l="1"/>
  <c r="B24" i="5"/>
  <c r="C23" i="5"/>
  <c r="E20" i="3"/>
  <c r="B22" i="3"/>
  <c r="C21" i="3"/>
  <c r="B25" i="5" l="1"/>
  <c r="C24" i="5"/>
  <c r="E23" i="5"/>
  <c r="B23" i="3"/>
  <c r="C22" i="3"/>
  <c r="E21" i="3"/>
  <c r="E24" i="5" l="1"/>
  <c r="B26" i="5"/>
  <c r="C25" i="5"/>
  <c r="E22" i="3"/>
  <c r="B24" i="3"/>
  <c r="C23" i="3"/>
  <c r="E26" i="5" l="1"/>
  <c r="E25" i="5"/>
  <c r="C26" i="5"/>
  <c r="B25" i="3"/>
  <c r="B26" i="3" s="1"/>
  <c r="E23" i="3"/>
  <c r="C24" i="3"/>
  <c r="E26" i="3" l="1"/>
  <c r="C26" i="3"/>
  <c r="E25" i="3"/>
  <c r="C25" i="3"/>
  <c r="E24" i="3"/>
</calcChain>
</file>

<file path=xl/sharedStrings.xml><?xml version="1.0" encoding="utf-8"?>
<sst xmlns="http://schemas.openxmlformats.org/spreadsheetml/2006/main" count="48" uniqueCount="22">
  <si>
    <t>No. of drops</t>
  </si>
  <si>
    <t>Total no. of drops</t>
  </si>
  <si>
    <t>Volume (ml)</t>
  </si>
  <si>
    <r>
      <rPr>
        <b/>
        <sz val="10"/>
        <rFont val="Calibri"/>
        <family val="2"/>
      </rPr>
      <t>Measured</t>
    </r>
    <r>
      <rPr>
        <b/>
        <sz val="11"/>
        <rFont val="Calibri"/>
        <family val="2"/>
      </rPr>
      <t xml:space="preserve">  EMF</t>
    </r>
  </si>
  <si>
    <t>Volume of one drop of titrant (ml) =</t>
  </si>
  <si>
    <t>d(EMF)/dn</t>
  </si>
  <si>
    <t>EMF at equivalence</t>
  </si>
  <si>
    <t>Room temperature</t>
  </si>
  <si>
    <t>°C</t>
  </si>
  <si>
    <t>V</t>
  </si>
  <si>
    <t>E(SCE) =</t>
  </si>
  <si>
    <t>No. of drops at equivalence =</t>
  </si>
  <si>
    <t>ml</t>
  </si>
  <si>
    <t>Strength of KCl (N) =</t>
  </si>
  <si>
    <t>Strength of silver nitrate (N) =</t>
  </si>
  <si>
    <t>Volume of silver nitrate (ml) =</t>
  </si>
  <si>
    <t>Solubility product =</t>
  </si>
  <si>
    <r>
      <t xml:space="preserve">                 (at 25 </t>
    </r>
    <r>
      <rPr>
        <sz val="11"/>
        <color theme="1"/>
        <rFont val="Calibri"/>
        <family val="2"/>
      </rPr>
      <t>°C</t>
    </r>
    <r>
      <rPr>
        <sz val="11"/>
        <color theme="1"/>
        <rFont val="Calibri"/>
        <family val="2"/>
        <scheme val="minor"/>
      </rPr>
      <t>) =</t>
    </r>
  </si>
  <si>
    <t>From given data:</t>
  </si>
  <si>
    <t>Solubility product calculation:</t>
  </si>
  <si>
    <t>log10(Ksp) =</t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</si>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</sst>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/>
              <a:t>EMF (volt)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'AgNO3-KCl'!$B$2:$B$27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'AgNO3-KCl'!$D$2:$D$27</c:f>
              <c:numCache>
                <c:formatCode>0.000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0D-4087-981A-ADEAED5E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6576"/>
        <c:axId val="786577408"/>
      </c:scatterChart>
      <c:valAx>
        <c:axId val="786576576"/>
        <c:scaling>
          <c:orientation val="minMax"/>
          <c:max val="24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7408"/>
        <c:crosses val="autoZero"/>
        <c:crossBetween val="midCat"/>
      </c:valAx>
      <c:valAx>
        <c:axId val="786577408"/>
        <c:scaling>
          <c:orientation val="minMax"/>
          <c:max val="0.38200000000000006"/>
          <c:min val="0.1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d(EMF)/dn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'AgNO3-KCl'!$B$2:$B$27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'AgNO3-KCl'!$E$2:$E$27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5-4095-9925-DC09EEE81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5744"/>
        <c:axId val="786573664"/>
      </c:scatterChart>
      <c:valAx>
        <c:axId val="786575744"/>
        <c:scaling>
          <c:orientation val="minMax"/>
          <c:max val="24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3664"/>
        <c:crosses val="autoZero"/>
        <c:crossBetween val="midCat"/>
      </c:valAx>
      <c:valAx>
        <c:axId val="786573664"/>
        <c:scaling>
          <c:orientation val="minMax"/>
          <c:max val="0.12000000000000001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/>
              <a:t>EMF (volt)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Example!$B$2:$B$27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Example!$D$2:$D$27</c:f>
              <c:numCache>
                <c:formatCode>0.000</c:formatCode>
                <c:ptCount val="26"/>
                <c:pt idx="0">
                  <c:v>0.38300000000000001</c:v>
                </c:pt>
                <c:pt idx="1">
                  <c:v>0.38100000000000001</c:v>
                </c:pt>
                <c:pt idx="2">
                  <c:v>0.379</c:v>
                </c:pt>
                <c:pt idx="3">
                  <c:v>0.377</c:v>
                </c:pt>
                <c:pt idx="4">
                  <c:v>0.375</c:v>
                </c:pt>
                <c:pt idx="5">
                  <c:v>0.373</c:v>
                </c:pt>
                <c:pt idx="6">
                  <c:v>0.371</c:v>
                </c:pt>
                <c:pt idx="7">
                  <c:v>0.36799999999999999</c:v>
                </c:pt>
                <c:pt idx="8">
                  <c:v>0.36499999999999999</c:v>
                </c:pt>
                <c:pt idx="9">
                  <c:v>0.36299999999999999</c:v>
                </c:pt>
                <c:pt idx="10">
                  <c:v>0.36</c:v>
                </c:pt>
                <c:pt idx="11">
                  <c:v>0.35699999999999998</c:v>
                </c:pt>
                <c:pt idx="12">
                  <c:v>0.35399999999999998</c:v>
                </c:pt>
                <c:pt idx="13">
                  <c:v>0.35</c:v>
                </c:pt>
                <c:pt idx="14">
                  <c:v>0.34599999999999997</c:v>
                </c:pt>
                <c:pt idx="15">
                  <c:v>0.34100000000000003</c:v>
                </c:pt>
                <c:pt idx="16">
                  <c:v>0.33400000000000002</c:v>
                </c:pt>
                <c:pt idx="17">
                  <c:v>0.32600000000000001</c:v>
                </c:pt>
                <c:pt idx="18">
                  <c:v>0.314</c:v>
                </c:pt>
                <c:pt idx="19">
                  <c:v>0.28699999999999998</c:v>
                </c:pt>
                <c:pt idx="20">
                  <c:v>0.17699999999999999</c:v>
                </c:pt>
                <c:pt idx="21">
                  <c:v>0.14699999999999999</c:v>
                </c:pt>
                <c:pt idx="22">
                  <c:v>0.13400000000000001</c:v>
                </c:pt>
                <c:pt idx="23">
                  <c:v>0.127</c:v>
                </c:pt>
                <c:pt idx="24">
                  <c:v>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96-4C35-ADD6-70C43AB9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6576"/>
        <c:axId val="786577408"/>
      </c:scatterChart>
      <c:valAx>
        <c:axId val="786576576"/>
        <c:scaling>
          <c:orientation val="minMax"/>
          <c:max val="24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7408"/>
        <c:crosses val="autoZero"/>
        <c:crossBetween val="midCat"/>
      </c:valAx>
      <c:valAx>
        <c:axId val="786577408"/>
        <c:scaling>
          <c:orientation val="minMax"/>
          <c:max val="0.38200000000000006"/>
          <c:min val="0.1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d(EMF)/dn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Example!$B$2:$B$27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Example!$E$2:$E$27</c:f>
              <c:numCache>
                <c:formatCode>0.000</c:formatCode>
                <c:ptCount val="26"/>
                <c:pt idx="0">
                  <c:v>2.0000000000000018E-3</c:v>
                </c:pt>
                <c:pt idx="1">
                  <c:v>2.0000000000000018E-3</c:v>
                </c:pt>
                <c:pt idx="2">
                  <c:v>2.0000000000000018E-3</c:v>
                </c:pt>
                <c:pt idx="3">
                  <c:v>2.0000000000000018E-3</c:v>
                </c:pt>
                <c:pt idx="4">
                  <c:v>2.0000000000000018E-3</c:v>
                </c:pt>
                <c:pt idx="5">
                  <c:v>2.0000000000000018E-3</c:v>
                </c:pt>
                <c:pt idx="6">
                  <c:v>3.0000000000000027E-3</c:v>
                </c:pt>
                <c:pt idx="7">
                  <c:v>3.0000000000000027E-3</c:v>
                </c:pt>
                <c:pt idx="8">
                  <c:v>2.0000000000000018E-3</c:v>
                </c:pt>
                <c:pt idx="9">
                  <c:v>3.0000000000000027E-3</c:v>
                </c:pt>
                <c:pt idx="10">
                  <c:v>3.0000000000000027E-3</c:v>
                </c:pt>
                <c:pt idx="11">
                  <c:v>3.0000000000000027E-3</c:v>
                </c:pt>
                <c:pt idx="12">
                  <c:v>4.0000000000000036E-3</c:v>
                </c:pt>
                <c:pt idx="13">
                  <c:v>4.0000000000000036E-3</c:v>
                </c:pt>
                <c:pt idx="14">
                  <c:v>4.9999999999999489E-3</c:v>
                </c:pt>
                <c:pt idx="15">
                  <c:v>7.0000000000000062E-3</c:v>
                </c:pt>
                <c:pt idx="16">
                  <c:v>8.0000000000000071E-3</c:v>
                </c:pt>
                <c:pt idx="17">
                  <c:v>1.2000000000000011E-2</c:v>
                </c:pt>
                <c:pt idx="18">
                  <c:v>2.7000000000000024E-2</c:v>
                </c:pt>
                <c:pt idx="19">
                  <c:v>0.10999999999999999</c:v>
                </c:pt>
                <c:pt idx="20">
                  <c:v>0.03</c:v>
                </c:pt>
                <c:pt idx="21">
                  <c:v>1.2999999999999984E-2</c:v>
                </c:pt>
                <c:pt idx="22">
                  <c:v>7.0000000000000062E-3</c:v>
                </c:pt>
                <c:pt idx="23">
                  <c:v>7.0000000000000062E-3</c:v>
                </c:pt>
                <c:pt idx="24">
                  <c:v>5.0000000000000001E-3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5-45F7-A67F-F91088308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5744"/>
        <c:axId val="786573664"/>
      </c:scatterChart>
      <c:valAx>
        <c:axId val="786575744"/>
        <c:scaling>
          <c:orientation val="minMax"/>
          <c:max val="24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3664"/>
        <c:crosses val="autoZero"/>
        <c:crossBetween val="midCat"/>
      </c:valAx>
      <c:valAx>
        <c:axId val="786573664"/>
        <c:scaling>
          <c:orientation val="minMax"/>
          <c:max val="0.12000000000000001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0</xdr:row>
      <xdr:rowOff>9524</xdr:rowOff>
    </xdr:from>
    <xdr:to>
      <xdr:col>9</xdr:col>
      <xdr:colOff>298450</xdr:colOff>
      <xdr:row>14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B640D1-FACF-46C3-9AD1-976F072EB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384175</xdr:colOff>
      <xdr:row>0</xdr:row>
      <xdr:rowOff>15874</xdr:rowOff>
    </xdr:from>
    <xdr:to>
      <xdr:col>13</xdr:col>
      <xdr:colOff>596900</xdr:colOff>
      <xdr:row>14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6BDFE2-709A-4665-ABC4-662D192AD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</xdr:colOff>
      <xdr:row>23</xdr:row>
      <xdr:rowOff>0</xdr:rowOff>
    </xdr:from>
    <xdr:to>
      <xdr:col>5</xdr:col>
      <xdr:colOff>584200</xdr:colOff>
      <xdr:row>24</xdr:row>
      <xdr:rowOff>44450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DE2EFD-3D71-4B93-8279-BE88F1AA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4432300"/>
          <a:ext cx="571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0</xdr:row>
      <xdr:rowOff>9524</xdr:rowOff>
    </xdr:from>
    <xdr:to>
      <xdr:col>9</xdr:col>
      <xdr:colOff>298450</xdr:colOff>
      <xdr:row>14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A424E-B741-4F94-B06B-622AF4024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384175</xdr:colOff>
      <xdr:row>0</xdr:row>
      <xdr:rowOff>15874</xdr:rowOff>
    </xdr:from>
    <xdr:to>
      <xdr:col>13</xdr:col>
      <xdr:colOff>596900</xdr:colOff>
      <xdr:row>14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C61502-6B5D-4E0C-84E0-03780A357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</xdr:colOff>
      <xdr:row>23</xdr:row>
      <xdr:rowOff>0</xdr:rowOff>
    </xdr:from>
    <xdr:to>
      <xdr:col>5</xdr:col>
      <xdr:colOff>584200</xdr:colOff>
      <xdr:row>24</xdr:row>
      <xdr:rowOff>44450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9018E2-79A7-45DF-98E4-5C6ABF4D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4432300"/>
          <a:ext cx="571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7D06-765E-4BD5-9F04-9EEC5BF45DD1}">
  <dimension ref="A1:M29"/>
  <sheetViews>
    <sheetView tabSelected="1" topLeftCell="A11" workbookViewId="0">
      <selection activeCell="J27" sqref="J27"/>
    </sheetView>
  </sheetViews>
  <sheetFormatPr defaultRowHeight="14.5" x14ac:dyDescent="0.35"/>
  <cols>
    <col min="1" max="1" width="6.1796875" customWidth="1"/>
    <col min="2" max="2" width="8.54296875" customWidth="1"/>
    <col min="3" max="3" width="7.7265625" customWidth="1"/>
    <col min="4" max="4" width="8.7265625" customWidth="1"/>
    <col min="5" max="5" width="9.26953125" customWidth="1"/>
    <col min="8" max="8" width="11.81640625" bestFit="1" customWidth="1"/>
  </cols>
  <sheetData>
    <row r="1" spans="1:9" ht="30" customHeight="1" x14ac:dyDescent="0.35">
      <c r="A1" s="3" t="s">
        <v>0</v>
      </c>
      <c r="B1" s="3" t="s">
        <v>1</v>
      </c>
      <c r="C1" s="3" t="s">
        <v>2</v>
      </c>
      <c r="D1" s="4" t="s">
        <v>3</v>
      </c>
      <c r="E1" s="5" t="s">
        <v>5</v>
      </c>
    </row>
    <row r="2" spans="1:9" x14ac:dyDescent="0.35">
      <c r="A2" s="27"/>
      <c r="B2" s="7">
        <f>A2</f>
        <v>0</v>
      </c>
      <c r="C2" s="8">
        <f t="shared" ref="C2:C15" si="0">B2*dropvol</f>
        <v>0</v>
      </c>
      <c r="D2" s="28"/>
      <c r="E2" s="10" t="e">
        <f t="shared" ref="E2:E25" si="1">ABS((D3-D2)/(B3-B2))</f>
        <v>#DIV/0!</v>
      </c>
    </row>
    <row r="3" spans="1:9" x14ac:dyDescent="0.35">
      <c r="A3" s="27"/>
      <c r="B3" s="7">
        <f>A3+B2</f>
        <v>0</v>
      </c>
      <c r="C3" s="8">
        <f t="shared" si="0"/>
        <v>0</v>
      </c>
      <c r="D3" s="28"/>
      <c r="E3" s="10" t="e">
        <f t="shared" si="1"/>
        <v>#DIV/0!</v>
      </c>
      <c r="F3" s="1"/>
    </row>
    <row r="4" spans="1:9" x14ac:dyDescent="0.35">
      <c r="A4" s="27"/>
      <c r="B4" s="7">
        <f t="shared" ref="B4:B25" si="2">A4+B3</f>
        <v>0</v>
      </c>
      <c r="C4" s="8">
        <f t="shared" si="0"/>
        <v>0</v>
      </c>
      <c r="D4" s="28"/>
      <c r="E4" s="10" t="e">
        <f t="shared" si="1"/>
        <v>#DIV/0!</v>
      </c>
    </row>
    <row r="5" spans="1:9" x14ac:dyDescent="0.35">
      <c r="A5" s="27"/>
      <c r="B5" s="7">
        <f t="shared" si="2"/>
        <v>0</v>
      </c>
      <c r="C5" s="8">
        <f t="shared" si="0"/>
        <v>0</v>
      </c>
      <c r="D5" s="28"/>
      <c r="E5" s="10" t="e">
        <f t="shared" si="1"/>
        <v>#DIV/0!</v>
      </c>
    </row>
    <row r="6" spans="1:9" x14ac:dyDescent="0.35">
      <c r="A6" s="27"/>
      <c r="B6" s="7">
        <f t="shared" si="2"/>
        <v>0</v>
      </c>
      <c r="C6" s="8">
        <f t="shared" si="0"/>
        <v>0</v>
      </c>
      <c r="D6" s="28"/>
      <c r="E6" s="10" t="e">
        <f t="shared" si="1"/>
        <v>#DIV/0!</v>
      </c>
    </row>
    <row r="7" spans="1:9" x14ac:dyDescent="0.35">
      <c r="A7" s="27"/>
      <c r="B7" s="7">
        <f t="shared" si="2"/>
        <v>0</v>
      </c>
      <c r="C7" s="8">
        <f t="shared" si="0"/>
        <v>0</v>
      </c>
      <c r="D7" s="28"/>
      <c r="E7" s="10" t="e">
        <f t="shared" si="1"/>
        <v>#DIV/0!</v>
      </c>
      <c r="F7" s="2"/>
    </row>
    <row r="8" spans="1:9" x14ac:dyDescent="0.35">
      <c r="A8" s="27"/>
      <c r="B8" s="7">
        <f t="shared" si="2"/>
        <v>0</v>
      </c>
      <c r="C8" s="8">
        <f t="shared" si="0"/>
        <v>0</v>
      </c>
      <c r="D8" s="28"/>
      <c r="E8" s="10" t="e">
        <f t="shared" si="1"/>
        <v>#DIV/0!</v>
      </c>
    </row>
    <row r="9" spans="1:9" x14ac:dyDescent="0.35">
      <c r="A9" s="27"/>
      <c r="B9" s="7">
        <f t="shared" si="2"/>
        <v>0</v>
      </c>
      <c r="C9" s="8">
        <f t="shared" si="0"/>
        <v>0</v>
      </c>
      <c r="D9" s="28"/>
      <c r="E9" s="10" t="e">
        <f t="shared" si="1"/>
        <v>#DIV/0!</v>
      </c>
    </row>
    <row r="10" spans="1:9" x14ac:dyDescent="0.35">
      <c r="A10" s="27"/>
      <c r="B10" s="7">
        <f t="shared" si="2"/>
        <v>0</v>
      </c>
      <c r="C10" s="8">
        <f t="shared" si="0"/>
        <v>0</v>
      </c>
      <c r="D10" s="28"/>
      <c r="E10" s="10" t="e">
        <f t="shared" si="1"/>
        <v>#DIV/0!</v>
      </c>
    </row>
    <row r="11" spans="1:9" x14ac:dyDescent="0.35">
      <c r="A11" s="27"/>
      <c r="B11" s="7">
        <f t="shared" si="2"/>
        <v>0</v>
      </c>
      <c r="C11" s="8">
        <f t="shared" si="0"/>
        <v>0</v>
      </c>
      <c r="D11" s="28"/>
      <c r="E11" s="10" t="e">
        <f t="shared" si="1"/>
        <v>#DIV/0!</v>
      </c>
    </row>
    <row r="12" spans="1:9" x14ac:dyDescent="0.35">
      <c r="A12" s="27"/>
      <c r="B12" s="7">
        <f t="shared" si="2"/>
        <v>0</v>
      </c>
      <c r="C12" s="8">
        <f t="shared" si="0"/>
        <v>0</v>
      </c>
      <c r="D12" s="28"/>
      <c r="E12" s="10" t="e">
        <f t="shared" si="1"/>
        <v>#DIV/0!</v>
      </c>
    </row>
    <row r="13" spans="1:9" x14ac:dyDescent="0.35">
      <c r="A13" s="27"/>
      <c r="B13" s="7">
        <f t="shared" si="2"/>
        <v>0</v>
      </c>
      <c r="C13" s="8">
        <f t="shared" si="0"/>
        <v>0</v>
      </c>
      <c r="D13" s="28"/>
      <c r="E13" s="10" t="e">
        <f t="shared" si="1"/>
        <v>#DIV/0!</v>
      </c>
    </row>
    <row r="14" spans="1:9" x14ac:dyDescent="0.35">
      <c r="A14" s="27"/>
      <c r="B14" s="7">
        <f t="shared" si="2"/>
        <v>0</v>
      </c>
      <c r="C14" s="8">
        <f t="shared" si="0"/>
        <v>0</v>
      </c>
      <c r="D14" s="28"/>
      <c r="E14" s="10" t="e">
        <f t="shared" si="1"/>
        <v>#DIV/0!</v>
      </c>
    </row>
    <row r="15" spans="1:9" x14ac:dyDescent="0.35">
      <c r="A15" s="27"/>
      <c r="B15" s="7">
        <f t="shared" si="2"/>
        <v>0</v>
      </c>
      <c r="C15" s="8">
        <f t="shared" si="0"/>
        <v>0</v>
      </c>
      <c r="D15" s="28"/>
      <c r="E15" s="10" t="e">
        <f t="shared" si="1"/>
        <v>#DIV/0!</v>
      </c>
    </row>
    <row r="16" spans="1:9" x14ac:dyDescent="0.35">
      <c r="A16" s="27"/>
      <c r="B16" s="7">
        <f t="shared" si="2"/>
        <v>0</v>
      </c>
      <c r="C16" s="8">
        <f t="shared" ref="C16" si="3">B16*dropvol</f>
        <v>0</v>
      </c>
      <c r="D16" s="28"/>
      <c r="E16" s="10" t="e">
        <f t="shared" si="1"/>
        <v>#DIV/0!</v>
      </c>
      <c r="F16" s="18" t="s">
        <v>7</v>
      </c>
      <c r="G16" s="19"/>
      <c r="H16" s="24"/>
      <c r="I16" s="11" t="s">
        <v>8</v>
      </c>
    </row>
    <row r="17" spans="1:13" x14ac:dyDescent="0.35">
      <c r="A17" s="27"/>
      <c r="B17" s="7">
        <f t="shared" si="2"/>
        <v>0</v>
      </c>
      <c r="C17" s="8">
        <f t="shared" ref="C17:C18" si="4">B17*dropvol</f>
        <v>0</v>
      </c>
      <c r="D17" s="28"/>
      <c r="E17" s="10" t="e">
        <f t="shared" si="1"/>
        <v>#DIV/0!</v>
      </c>
      <c r="F17" s="18" t="s">
        <v>6</v>
      </c>
      <c r="G17" s="19"/>
      <c r="H17" s="24"/>
      <c r="I17" t="s">
        <v>9</v>
      </c>
    </row>
    <row r="18" spans="1:13" x14ac:dyDescent="0.35">
      <c r="A18" s="27"/>
      <c r="B18" s="7">
        <f t="shared" si="2"/>
        <v>0</v>
      </c>
      <c r="C18" s="8">
        <f t="shared" si="4"/>
        <v>0</v>
      </c>
      <c r="D18" s="28"/>
      <c r="E18" s="10" t="e">
        <f t="shared" si="1"/>
        <v>#DIV/0!</v>
      </c>
      <c r="F18" t="s">
        <v>10</v>
      </c>
      <c r="G18" s="13">
        <f>0.2415-0.00076*(H16-25)</f>
        <v>0.26050000000000001</v>
      </c>
      <c r="H18" s="12" t="s">
        <v>9</v>
      </c>
    </row>
    <row r="19" spans="1:13" x14ac:dyDescent="0.35">
      <c r="A19" s="27"/>
      <c r="B19" s="7">
        <f t="shared" si="2"/>
        <v>0</v>
      </c>
      <c r="C19" s="8">
        <f t="shared" ref="C19:C25" si="5">B19*dropvol</f>
        <v>0</v>
      </c>
      <c r="D19" s="28"/>
      <c r="E19" s="10" t="e">
        <f t="shared" si="1"/>
        <v>#DIV/0!</v>
      </c>
      <c r="F19" s="20" t="s">
        <v>11</v>
      </c>
      <c r="G19" s="21"/>
      <c r="H19" s="21"/>
      <c r="I19" s="24"/>
      <c r="J19" s="14"/>
      <c r="K19">
        <f>noofdrops*dropvol</f>
        <v>0</v>
      </c>
      <c r="L19" t="s">
        <v>12</v>
      </c>
    </row>
    <row r="20" spans="1:13" x14ac:dyDescent="0.35">
      <c r="A20" s="27"/>
      <c r="B20" s="7">
        <f t="shared" si="2"/>
        <v>0</v>
      </c>
      <c r="C20" s="8">
        <f t="shared" si="5"/>
        <v>0</v>
      </c>
      <c r="D20" s="28"/>
      <c r="E20" s="10" t="e">
        <f t="shared" si="1"/>
        <v>#DIV/0!</v>
      </c>
      <c r="F20" s="20" t="s">
        <v>13</v>
      </c>
      <c r="G20" s="21"/>
      <c r="H20" s="24"/>
    </row>
    <row r="21" spans="1:13" x14ac:dyDescent="0.35">
      <c r="A21" s="27"/>
      <c r="B21" s="7">
        <f t="shared" si="2"/>
        <v>0</v>
      </c>
      <c r="C21" s="8">
        <f t="shared" si="5"/>
        <v>0</v>
      </c>
      <c r="D21" s="28"/>
      <c r="E21" s="10" t="e">
        <f t="shared" si="1"/>
        <v>#DIV/0!</v>
      </c>
      <c r="F21" s="20" t="s">
        <v>15</v>
      </c>
      <c r="G21" s="21"/>
      <c r="H21" s="21"/>
      <c r="I21" s="25"/>
      <c r="K21" s="29" t="s">
        <v>21</v>
      </c>
      <c r="L21" s="29"/>
      <c r="M21" s="29"/>
    </row>
    <row r="22" spans="1:13" x14ac:dyDescent="0.35">
      <c r="A22" s="27"/>
      <c r="B22" s="7">
        <f t="shared" si="2"/>
        <v>0</v>
      </c>
      <c r="C22" s="8">
        <f t="shared" si="5"/>
        <v>0</v>
      </c>
      <c r="D22" s="28"/>
      <c r="E22" s="10" t="e">
        <f t="shared" si="1"/>
        <v>#DIV/0!</v>
      </c>
      <c r="F22" s="20" t="s">
        <v>14</v>
      </c>
      <c r="G22" s="21"/>
      <c r="H22" s="21"/>
      <c r="I22" s="14" t="e">
        <f>(K19*H20)/I21</f>
        <v>#DIV/0!</v>
      </c>
      <c r="K22" s="29"/>
      <c r="L22" s="29"/>
      <c r="M22" s="29"/>
    </row>
    <row r="23" spans="1:13" x14ac:dyDescent="0.35">
      <c r="A23" s="27"/>
      <c r="B23" s="7">
        <f t="shared" si="2"/>
        <v>0</v>
      </c>
      <c r="C23" s="8">
        <f t="shared" si="5"/>
        <v>0</v>
      </c>
      <c r="D23" s="28"/>
      <c r="E23" s="10" t="e">
        <f t="shared" si="1"/>
        <v>#DIV/0!</v>
      </c>
      <c r="F23" s="20" t="s">
        <v>18</v>
      </c>
      <c r="G23" s="21"/>
      <c r="H23" s="15"/>
      <c r="K23" s="29"/>
      <c r="L23" s="29"/>
      <c r="M23" s="29"/>
    </row>
    <row r="24" spans="1:13" x14ac:dyDescent="0.35">
      <c r="A24" s="27"/>
      <c r="B24" s="7">
        <f t="shared" si="2"/>
        <v>0</v>
      </c>
      <c r="C24" s="8">
        <f t="shared" si="5"/>
        <v>0</v>
      </c>
      <c r="D24" s="28"/>
      <c r="E24" s="10" t="e">
        <f t="shared" si="1"/>
        <v>#DIV/0!</v>
      </c>
      <c r="F24" s="22" t="s">
        <v>17</v>
      </c>
      <c r="G24" s="23"/>
      <c r="H24" s="24"/>
      <c r="I24" t="s">
        <v>9</v>
      </c>
      <c r="J24" s="13"/>
      <c r="K24" s="29"/>
      <c r="L24" s="29"/>
      <c r="M24" s="29"/>
    </row>
    <row r="25" spans="1:13" x14ac:dyDescent="0.35">
      <c r="A25" s="27"/>
      <c r="B25" s="7">
        <f t="shared" si="2"/>
        <v>0</v>
      </c>
      <c r="C25" s="8">
        <f t="shared" si="5"/>
        <v>0</v>
      </c>
      <c r="D25" s="28"/>
      <c r="E25" s="10" t="e">
        <f t="shared" si="1"/>
        <v>#DIV/0!</v>
      </c>
    </row>
    <row r="26" spans="1:13" x14ac:dyDescent="0.35">
      <c r="A26" s="27"/>
      <c r="B26" s="7">
        <f t="shared" ref="B26" si="6">A26+B25</f>
        <v>0</v>
      </c>
      <c r="C26" s="8">
        <f t="shared" ref="C26" si="7">B26*dropvol</f>
        <v>0</v>
      </c>
      <c r="D26" s="28"/>
      <c r="E26" s="10" t="e">
        <f t="shared" ref="E26" si="8">ABS((D27-D26)/(B27-B26))</f>
        <v>#DIV/0!</v>
      </c>
      <c r="F26" s="20" t="s">
        <v>19</v>
      </c>
      <c r="G26" s="21"/>
      <c r="H26" s="21"/>
    </row>
    <row r="27" spans="1:13" x14ac:dyDescent="0.35">
      <c r="A27" s="6"/>
      <c r="B27" s="7"/>
      <c r="C27" s="8"/>
      <c r="D27" s="9"/>
      <c r="E27" s="10"/>
      <c r="F27" s="20" t="s">
        <v>20</v>
      </c>
      <c r="G27" s="21"/>
      <c r="H27" s="14">
        <f>(2*(H17+G18-H24)/0.059)</f>
        <v>8.8305084745762716</v>
      </c>
    </row>
    <row r="28" spans="1:13" x14ac:dyDescent="0.35">
      <c r="A28" s="6"/>
      <c r="B28" s="7"/>
      <c r="C28" s="8"/>
      <c r="D28" s="9"/>
      <c r="E28" s="10"/>
      <c r="F28" s="20" t="s">
        <v>16</v>
      </c>
      <c r="G28" s="21"/>
      <c r="H28" s="14">
        <f>10^(H27)</f>
        <v>676875000.94585598</v>
      </c>
    </row>
    <row r="29" spans="1:13" ht="14.5" customHeight="1" x14ac:dyDescent="0.35">
      <c r="A29" s="16" t="s">
        <v>4</v>
      </c>
      <c r="B29" s="17"/>
      <c r="C29" s="17"/>
      <c r="D29" s="17"/>
      <c r="E29" s="26"/>
    </row>
  </sheetData>
  <dataConsolidate/>
  <mergeCells count="13">
    <mergeCell ref="K21:M24"/>
    <mergeCell ref="A29:D29"/>
    <mergeCell ref="F16:G16"/>
    <mergeCell ref="F17:G17"/>
    <mergeCell ref="F19:H19"/>
    <mergeCell ref="F20:G20"/>
    <mergeCell ref="F21:H21"/>
    <mergeCell ref="F22:H22"/>
    <mergeCell ref="F23:G23"/>
    <mergeCell ref="F24:G24"/>
    <mergeCell ref="F26:H26"/>
    <mergeCell ref="F27:G27"/>
    <mergeCell ref="F28:G28"/>
  </mergeCells>
  <printOptions horizontalCentered="1" verticalCentered="1"/>
  <pageMargins left="0.2" right="0.2" top="0.25" bottom="0.2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782B-1CCA-4214-9031-4ECDF07C0A22}">
  <dimension ref="A1:M29"/>
  <sheetViews>
    <sheetView topLeftCell="A11" workbookViewId="0">
      <selection activeCell="P20" sqref="P20"/>
    </sheetView>
  </sheetViews>
  <sheetFormatPr defaultRowHeight="14.5" x14ac:dyDescent="0.35"/>
  <cols>
    <col min="1" max="1" width="6.1796875" customWidth="1"/>
    <col min="2" max="2" width="8.54296875" customWidth="1"/>
    <col min="3" max="3" width="7.7265625" customWidth="1"/>
    <col min="4" max="4" width="8.7265625" customWidth="1"/>
    <col min="5" max="5" width="9.26953125" customWidth="1"/>
    <col min="8" max="8" width="11.81640625" bestFit="1" customWidth="1"/>
  </cols>
  <sheetData>
    <row r="1" spans="1:9" ht="30" customHeight="1" x14ac:dyDescent="0.35">
      <c r="A1" s="3" t="s">
        <v>0</v>
      </c>
      <c r="B1" s="3" t="s">
        <v>1</v>
      </c>
      <c r="C1" s="3" t="s">
        <v>2</v>
      </c>
      <c r="D1" s="4" t="s">
        <v>3</v>
      </c>
      <c r="E1" s="5" t="s">
        <v>5</v>
      </c>
    </row>
    <row r="2" spans="1:9" x14ac:dyDescent="0.35">
      <c r="A2" s="27">
        <v>0</v>
      </c>
      <c r="B2" s="7">
        <f>A2</f>
        <v>0</v>
      </c>
      <c r="C2" s="8">
        <f t="shared" ref="C2:C15" si="0">B2*dropvol</f>
        <v>0</v>
      </c>
      <c r="D2" s="28">
        <v>0.38300000000000001</v>
      </c>
      <c r="E2" s="10">
        <f t="shared" ref="E2:E26" si="1">ABS((D3-D2)/(B3-B2))</f>
        <v>2.0000000000000018E-3</v>
      </c>
    </row>
    <row r="3" spans="1:9" x14ac:dyDescent="0.35">
      <c r="A3" s="27">
        <v>1</v>
      </c>
      <c r="B3" s="7">
        <f>A3+B2</f>
        <v>1</v>
      </c>
      <c r="C3" s="8">
        <f t="shared" si="0"/>
        <v>4.5454545454545456E-2</v>
      </c>
      <c r="D3" s="28">
        <v>0.38100000000000001</v>
      </c>
      <c r="E3" s="10">
        <f t="shared" si="1"/>
        <v>2.0000000000000018E-3</v>
      </c>
      <c r="F3" s="1"/>
    </row>
    <row r="4" spans="1:9" x14ac:dyDescent="0.35">
      <c r="A4" s="27">
        <v>1</v>
      </c>
      <c r="B4" s="7">
        <f t="shared" ref="B4:B26" si="2">A4+B3</f>
        <v>2</v>
      </c>
      <c r="C4" s="8">
        <f t="shared" si="0"/>
        <v>9.0909090909090912E-2</v>
      </c>
      <c r="D4" s="28">
        <v>0.379</v>
      </c>
      <c r="E4" s="10">
        <f t="shared" si="1"/>
        <v>2.0000000000000018E-3</v>
      </c>
    </row>
    <row r="5" spans="1:9" x14ac:dyDescent="0.35">
      <c r="A5" s="27">
        <v>1</v>
      </c>
      <c r="B5" s="7">
        <f t="shared" si="2"/>
        <v>3</v>
      </c>
      <c r="C5" s="8">
        <f t="shared" si="0"/>
        <v>0.13636363636363635</v>
      </c>
      <c r="D5" s="28">
        <v>0.377</v>
      </c>
      <c r="E5" s="10">
        <f t="shared" si="1"/>
        <v>2.0000000000000018E-3</v>
      </c>
    </row>
    <row r="6" spans="1:9" x14ac:dyDescent="0.35">
      <c r="A6" s="27">
        <v>1</v>
      </c>
      <c r="B6" s="7">
        <f t="shared" si="2"/>
        <v>4</v>
      </c>
      <c r="C6" s="8">
        <f t="shared" si="0"/>
        <v>0.18181818181818182</v>
      </c>
      <c r="D6" s="28">
        <v>0.375</v>
      </c>
      <c r="E6" s="10">
        <f t="shared" si="1"/>
        <v>2.0000000000000018E-3</v>
      </c>
    </row>
    <row r="7" spans="1:9" x14ac:dyDescent="0.35">
      <c r="A7" s="27">
        <v>1</v>
      </c>
      <c r="B7" s="7">
        <f t="shared" si="2"/>
        <v>5</v>
      </c>
      <c r="C7" s="8">
        <f t="shared" si="0"/>
        <v>0.22727272727272729</v>
      </c>
      <c r="D7" s="28">
        <v>0.373</v>
      </c>
      <c r="E7" s="10">
        <f t="shared" si="1"/>
        <v>2.0000000000000018E-3</v>
      </c>
      <c r="F7" s="2"/>
    </row>
    <row r="8" spans="1:9" x14ac:dyDescent="0.35">
      <c r="A8" s="27">
        <v>1</v>
      </c>
      <c r="B8" s="7">
        <f t="shared" si="2"/>
        <v>6</v>
      </c>
      <c r="C8" s="8">
        <f t="shared" si="0"/>
        <v>0.27272727272727271</v>
      </c>
      <c r="D8" s="28">
        <v>0.371</v>
      </c>
      <c r="E8" s="10">
        <f t="shared" si="1"/>
        <v>3.0000000000000027E-3</v>
      </c>
    </row>
    <row r="9" spans="1:9" x14ac:dyDescent="0.35">
      <c r="A9" s="27">
        <v>1</v>
      </c>
      <c r="B9" s="7">
        <f t="shared" si="2"/>
        <v>7</v>
      </c>
      <c r="C9" s="8">
        <f t="shared" si="0"/>
        <v>0.31818181818181818</v>
      </c>
      <c r="D9" s="28">
        <v>0.36799999999999999</v>
      </c>
      <c r="E9" s="10">
        <f t="shared" si="1"/>
        <v>3.0000000000000027E-3</v>
      </c>
    </row>
    <row r="10" spans="1:9" x14ac:dyDescent="0.35">
      <c r="A10" s="27">
        <v>1</v>
      </c>
      <c r="B10" s="7">
        <f t="shared" si="2"/>
        <v>8</v>
      </c>
      <c r="C10" s="8">
        <f t="shared" si="0"/>
        <v>0.36363636363636365</v>
      </c>
      <c r="D10" s="28">
        <v>0.36499999999999999</v>
      </c>
      <c r="E10" s="10">
        <f t="shared" si="1"/>
        <v>2.0000000000000018E-3</v>
      </c>
    </row>
    <row r="11" spans="1:9" x14ac:dyDescent="0.35">
      <c r="A11" s="27">
        <v>1</v>
      </c>
      <c r="B11" s="7">
        <f t="shared" si="2"/>
        <v>9</v>
      </c>
      <c r="C11" s="8">
        <f t="shared" si="0"/>
        <v>0.40909090909090912</v>
      </c>
      <c r="D11" s="28">
        <v>0.36299999999999999</v>
      </c>
      <c r="E11" s="10">
        <f t="shared" si="1"/>
        <v>3.0000000000000027E-3</v>
      </c>
    </row>
    <row r="12" spans="1:9" x14ac:dyDescent="0.35">
      <c r="A12" s="27">
        <v>1</v>
      </c>
      <c r="B12" s="7">
        <f t="shared" si="2"/>
        <v>10</v>
      </c>
      <c r="C12" s="8">
        <f t="shared" si="0"/>
        <v>0.45454545454545459</v>
      </c>
      <c r="D12" s="28">
        <v>0.36</v>
      </c>
      <c r="E12" s="10">
        <f t="shared" si="1"/>
        <v>3.0000000000000027E-3</v>
      </c>
    </row>
    <row r="13" spans="1:9" x14ac:dyDescent="0.35">
      <c r="A13" s="27">
        <v>1</v>
      </c>
      <c r="B13" s="7">
        <f t="shared" si="2"/>
        <v>11</v>
      </c>
      <c r="C13" s="8">
        <f t="shared" si="0"/>
        <v>0.5</v>
      </c>
      <c r="D13" s="28">
        <v>0.35699999999999998</v>
      </c>
      <c r="E13" s="10">
        <f t="shared" si="1"/>
        <v>3.0000000000000027E-3</v>
      </c>
    </row>
    <row r="14" spans="1:9" x14ac:dyDescent="0.35">
      <c r="A14" s="27">
        <v>1</v>
      </c>
      <c r="B14" s="7">
        <f t="shared" si="2"/>
        <v>12</v>
      </c>
      <c r="C14" s="8">
        <f t="shared" si="0"/>
        <v>0.54545454545454541</v>
      </c>
      <c r="D14" s="28">
        <v>0.35399999999999998</v>
      </c>
      <c r="E14" s="10">
        <f t="shared" si="1"/>
        <v>4.0000000000000036E-3</v>
      </c>
    </row>
    <row r="15" spans="1:9" x14ac:dyDescent="0.35">
      <c r="A15" s="27">
        <v>1</v>
      </c>
      <c r="B15" s="7">
        <f t="shared" si="2"/>
        <v>13</v>
      </c>
      <c r="C15" s="8">
        <f t="shared" si="0"/>
        <v>0.59090909090909094</v>
      </c>
      <c r="D15" s="28">
        <v>0.35</v>
      </c>
      <c r="E15" s="10">
        <f t="shared" si="1"/>
        <v>4.0000000000000036E-3</v>
      </c>
    </row>
    <row r="16" spans="1:9" x14ac:dyDescent="0.35">
      <c r="A16" s="27">
        <v>1</v>
      </c>
      <c r="B16" s="7">
        <f t="shared" si="2"/>
        <v>14</v>
      </c>
      <c r="C16" s="8">
        <f t="shared" ref="C16" si="3">B16*dropvol</f>
        <v>0.63636363636363635</v>
      </c>
      <c r="D16" s="28">
        <v>0.34599999999999997</v>
      </c>
      <c r="E16" s="10">
        <f t="shared" si="1"/>
        <v>4.9999999999999489E-3</v>
      </c>
      <c r="F16" s="18" t="s">
        <v>7</v>
      </c>
      <c r="G16" s="19"/>
      <c r="H16" s="24">
        <v>30</v>
      </c>
      <c r="I16" s="11" t="s">
        <v>8</v>
      </c>
    </row>
    <row r="17" spans="1:13" x14ac:dyDescent="0.35">
      <c r="A17" s="27">
        <v>1</v>
      </c>
      <c r="B17" s="7">
        <f t="shared" si="2"/>
        <v>15</v>
      </c>
      <c r="C17" s="8">
        <f t="shared" ref="C17:C18" si="4">B17*dropvol</f>
        <v>0.68181818181818188</v>
      </c>
      <c r="D17" s="28">
        <v>0.34100000000000003</v>
      </c>
      <c r="E17" s="10">
        <f t="shared" si="1"/>
        <v>7.0000000000000062E-3</v>
      </c>
      <c r="F17" s="18" t="s">
        <v>6</v>
      </c>
      <c r="G17" s="19"/>
      <c r="H17" s="24">
        <v>0.28699999999999998</v>
      </c>
      <c r="I17" t="s">
        <v>9</v>
      </c>
    </row>
    <row r="18" spans="1:13" x14ac:dyDescent="0.35">
      <c r="A18" s="27">
        <v>1</v>
      </c>
      <c r="B18" s="7">
        <f t="shared" si="2"/>
        <v>16</v>
      </c>
      <c r="C18" s="8">
        <f t="shared" si="4"/>
        <v>0.72727272727272729</v>
      </c>
      <c r="D18" s="28">
        <v>0.33400000000000002</v>
      </c>
      <c r="E18" s="10">
        <f t="shared" si="1"/>
        <v>8.0000000000000071E-3</v>
      </c>
      <c r="F18" t="s">
        <v>10</v>
      </c>
      <c r="G18" s="13">
        <f>0.2415-0.00076*(H16-25)</f>
        <v>0.23769999999999999</v>
      </c>
      <c r="H18" s="12" t="s">
        <v>9</v>
      </c>
    </row>
    <row r="19" spans="1:13" x14ac:dyDescent="0.35">
      <c r="A19" s="27">
        <v>1</v>
      </c>
      <c r="B19" s="7">
        <f t="shared" si="2"/>
        <v>17</v>
      </c>
      <c r="C19" s="8">
        <f t="shared" ref="C19:C25" si="5">B19*dropvol</f>
        <v>0.77272727272727271</v>
      </c>
      <c r="D19" s="28">
        <v>0.32600000000000001</v>
      </c>
      <c r="E19" s="10">
        <f t="shared" si="1"/>
        <v>1.2000000000000011E-2</v>
      </c>
      <c r="F19" s="20" t="s">
        <v>11</v>
      </c>
      <c r="G19" s="21"/>
      <c r="H19" s="21"/>
      <c r="I19" s="24">
        <v>19</v>
      </c>
      <c r="J19" s="14"/>
      <c r="K19">
        <f>noofdrops*dropvol</f>
        <v>0.86363636363636365</v>
      </c>
      <c r="L19" t="s">
        <v>12</v>
      </c>
    </row>
    <row r="20" spans="1:13" x14ac:dyDescent="0.35">
      <c r="A20" s="27">
        <v>1</v>
      </c>
      <c r="B20" s="7">
        <f t="shared" si="2"/>
        <v>18</v>
      </c>
      <c r="C20" s="8">
        <f t="shared" si="5"/>
        <v>0.81818181818181823</v>
      </c>
      <c r="D20" s="28">
        <v>0.314</v>
      </c>
      <c r="E20" s="10">
        <f t="shared" si="1"/>
        <v>2.7000000000000024E-2</v>
      </c>
      <c r="F20" s="20" t="s">
        <v>13</v>
      </c>
      <c r="G20" s="21"/>
      <c r="H20" s="24">
        <v>0.10059999999999999</v>
      </c>
    </row>
    <row r="21" spans="1:13" x14ac:dyDescent="0.35">
      <c r="A21" s="27">
        <v>1</v>
      </c>
      <c r="B21" s="7">
        <f t="shared" si="2"/>
        <v>19</v>
      </c>
      <c r="C21" s="8">
        <f t="shared" si="5"/>
        <v>0.86363636363636365</v>
      </c>
      <c r="D21" s="28">
        <v>0.28699999999999998</v>
      </c>
      <c r="E21" s="10">
        <f t="shared" si="1"/>
        <v>0.10999999999999999</v>
      </c>
      <c r="F21" s="20" t="s">
        <v>15</v>
      </c>
      <c r="G21" s="21"/>
      <c r="H21" s="21"/>
      <c r="I21" s="25">
        <v>10</v>
      </c>
      <c r="K21" s="29" t="s">
        <v>21</v>
      </c>
      <c r="L21" s="29"/>
      <c r="M21" s="29"/>
    </row>
    <row r="22" spans="1:13" x14ac:dyDescent="0.35">
      <c r="A22" s="27">
        <v>1</v>
      </c>
      <c r="B22" s="7">
        <f t="shared" si="2"/>
        <v>20</v>
      </c>
      <c r="C22" s="8">
        <f t="shared" si="5"/>
        <v>0.90909090909090917</v>
      </c>
      <c r="D22" s="28">
        <v>0.17699999999999999</v>
      </c>
      <c r="E22" s="10">
        <f t="shared" si="1"/>
        <v>0.03</v>
      </c>
      <c r="F22" s="20" t="s">
        <v>14</v>
      </c>
      <c r="G22" s="21"/>
      <c r="H22" s="21"/>
      <c r="I22" s="14">
        <f>(K19*H20)/I21</f>
        <v>8.6881818181818189E-3</v>
      </c>
      <c r="K22" s="29"/>
      <c r="L22" s="29"/>
      <c r="M22" s="29"/>
    </row>
    <row r="23" spans="1:13" x14ac:dyDescent="0.35">
      <c r="A23" s="27">
        <v>1</v>
      </c>
      <c r="B23" s="7">
        <f t="shared" si="2"/>
        <v>21</v>
      </c>
      <c r="C23" s="8">
        <f t="shared" si="5"/>
        <v>0.95454545454545459</v>
      </c>
      <c r="D23" s="28">
        <v>0.14699999999999999</v>
      </c>
      <c r="E23" s="10">
        <f t="shared" si="1"/>
        <v>1.2999999999999984E-2</v>
      </c>
      <c r="F23" s="20" t="s">
        <v>18</v>
      </c>
      <c r="G23" s="21"/>
      <c r="H23" s="15"/>
      <c r="K23" s="29"/>
      <c r="L23" s="29"/>
      <c r="M23" s="29"/>
    </row>
    <row r="24" spans="1:13" x14ac:dyDescent="0.35">
      <c r="A24" s="27">
        <v>1</v>
      </c>
      <c r="B24" s="7">
        <f t="shared" si="2"/>
        <v>22</v>
      </c>
      <c r="C24" s="8">
        <f t="shared" si="5"/>
        <v>1</v>
      </c>
      <c r="D24" s="28">
        <v>0.13400000000000001</v>
      </c>
      <c r="E24" s="10">
        <f t="shared" si="1"/>
        <v>7.0000000000000062E-3</v>
      </c>
      <c r="F24" s="22" t="s">
        <v>17</v>
      </c>
      <c r="G24" s="23"/>
      <c r="H24" s="24">
        <v>0.79900000000000004</v>
      </c>
      <c r="I24" t="s">
        <v>9</v>
      </c>
      <c r="J24" s="13"/>
      <c r="K24" s="29"/>
      <c r="L24" s="29"/>
      <c r="M24" s="29"/>
    </row>
    <row r="25" spans="1:13" x14ac:dyDescent="0.35">
      <c r="A25" s="27">
        <v>1</v>
      </c>
      <c r="B25" s="7">
        <f t="shared" si="2"/>
        <v>23</v>
      </c>
      <c r="C25" s="8">
        <f t="shared" si="5"/>
        <v>1.0454545454545454</v>
      </c>
      <c r="D25" s="28">
        <v>0.127</v>
      </c>
      <c r="E25" s="10">
        <f t="shared" si="1"/>
        <v>7.0000000000000062E-3</v>
      </c>
    </row>
    <row r="26" spans="1:13" x14ac:dyDescent="0.35">
      <c r="A26" s="27">
        <v>1</v>
      </c>
      <c r="B26" s="7">
        <f t="shared" si="2"/>
        <v>24</v>
      </c>
      <c r="C26" s="8">
        <f t="shared" ref="C26" si="6">B26*dropvol</f>
        <v>1.0909090909090908</v>
      </c>
      <c r="D26" s="28">
        <v>0.12</v>
      </c>
      <c r="E26" s="10">
        <f t="shared" si="1"/>
        <v>5.0000000000000001E-3</v>
      </c>
      <c r="F26" s="20" t="s">
        <v>19</v>
      </c>
      <c r="G26" s="21"/>
      <c r="H26" s="21"/>
    </row>
    <row r="27" spans="1:13" x14ac:dyDescent="0.35">
      <c r="A27" s="6"/>
      <c r="B27" s="7"/>
      <c r="C27" s="8"/>
      <c r="D27" s="9"/>
      <c r="E27" s="10"/>
      <c r="F27" s="20" t="s">
        <v>20</v>
      </c>
      <c r="G27" s="21"/>
      <c r="H27" s="14">
        <f>(2*(H17+G18-H24)/0.059)</f>
        <v>-9.2983050847457669</v>
      </c>
    </row>
    <row r="28" spans="1:13" x14ac:dyDescent="0.35">
      <c r="A28" s="6"/>
      <c r="B28" s="7"/>
      <c r="C28" s="8"/>
      <c r="D28" s="9"/>
      <c r="E28" s="10"/>
      <c r="F28" s="20" t="s">
        <v>16</v>
      </c>
      <c r="G28" s="21"/>
      <c r="H28" s="14">
        <f>10^(H27)</f>
        <v>5.0314703207929008E-10</v>
      </c>
    </row>
    <row r="29" spans="1:13" ht="14.5" customHeight="1" x14ac:dyDescent="0.35">
      <c r="A29" s="16" t="s">
        <v>4</v>
      </c>
      <c r="B29" s="17"/>
      <c r="C29" s="17"/>
      <c r="D29" s="17"/>
      <c r="E29" s="26">
        <f>1/22</f>
        <v>4.5454545454545456E-2</v>
      </c>
    </row>
  </sheetData>
  <dataConsolidate/>
  <mergeCells count="13">
    <mergeCell ref="F26:H26"/>
    <mergeCell ref="F27:G27"/>
    <mergeCell ref="F28:G28"/>
    <mergeCell ref="A29:D29"/>
    <mergeCell ref="F16:G16"/>
    <mergeCell ref="F17:G17"/>
    <mergeCell ref="F19:H19"/>
    <mergeCell ref="F20:G20"/>
    <mergeCell ref="F21:H21"/>
    <mergeCell ref="K21:M24"/>
    <mergeCell ref="F22:H22"/>
    <mergeCell ref="F23:G23"/>
    <mergeCell ref="F24:G24"/>
  </mergeCells>
  <printOptions horizontalCentered="1" verticalCentered="1"/>
  <pageMargins left="0.2" right="0.2" top="0.25" bottom="0.25" header="0.3" footer="0.3"/>
  <pageSetup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AgNO3-KCl</vt:lpstr>
      <vt:lpstr>Example</vt:lpstr>
      <vt:lpstr>'AgNO3-KCl'!dropvol</vt:lpstr>
      <vt:lpstr>Example!dropvol</vt:lpstr>
      <vt:lpstr>Example!noofdrops</vt:lpstr>
      <vt:lpstr>noofdrops</vt:lpstr>
    </vt:vector>
  </TitlesOfParts>
  <Company>Department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cp:lastPrinted>2024-06-28T07:00:35Z</cp:lastPrinted>
  <dcterms:created xsi:type="dcterms:W3CDTF">2008-08-29T08:50:32Z</dcterms:created>
  <dcterms:modified xsi:type="dcterms:W3CDTF">2024-11-11T08:15:40Z</dcterms:modified>
</cp:coreProperties>
</file>